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<sst xmlns="http://schemas.openxmlformats.org/spreadsheetml/2006/main" count="42" uniqueCount="35">
  <si>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Inventory</t>
  </si>
  <si>
    <t>Basis:</t>
  </si>
  <si>
    <t>select the greater of those:</t>
  </si>
  <si>
    <t xml:space="preserve">Add:  </t>
  </si>
  <si>
    <t>damages for per 45a-107(b)(1)(B)</t>
  </si>
  <si>
    <t>Result:</t>
  </si>
  <si>
    <t>Amount to Spouse:</t>
  </si>
  <si>
    <t>Reduce by 50% of that:</t>
  </si>
  <si>
    <t>Costs:</t>
  </si>
  <si>
    <t>Amount</t>
  </si>
  <si>
    <t>Tax</t>
  </si>
  <si>
    <t>0-$500</t>
  </si>
  <si>
    <t>$1,000 to $10,000</t>
  </si>
  <si>
    <t>$10,000 to $500,000</t>
  </si>
  <si>
    <t>Calculation:</t>
  </si>
  <si>
    <t>Instructions:  fill in items shown in blue on computer / shaded</t>
  </si>
  <si>
    <t>$150 + 0.35% over $10,000</t>
  </si>
  <si>
    <t>$1,865 + 0.25% over $500,000</t>
  </si>
  <si>
    <t xml:space="preserve"> = </t>
  </si>
  <si>
    <t>Probate Fee</t>
  </si>
  <si>
    <t>Gross Estate for CT Estate Tax Purposes</t>
  </si>
  <si>
    <t>IN SOME COURTS:</t>
  </si>
  <si>
    <t>Value of non-solely owned real estate:</t>
  </si>
  <si>
    <t>Add to base fee, 0.1% of this per CGS 45a-107(b)(4)</t>
  </si>
  <si>
    <t>CT Taxable Estate</t>
  </si>
  <si>
    <t>$500,000 to $2,000,000</t>
  </si>
  <si>
    <t>$5,615 + 0.5% over $2 M</t>
  </si>
  <si>
    <t>25 ($150 if full estate opened)</t>
  </si>
  <si>
    <t>50 ($150 if full estate opened)</t>
  </si>
  <si>
    <t xml:space="preserve"> $50.00 + 1% over $1,000 (at least $150 if full estate opened)</t>
  </si>
  <si>
    <t>(MINUS out-of-state property)</t>
  </si>
  <si>
    <t>$500-$1,000</t>
  </si>
  <si>
    <t>$2,000,000  to 8,777,000</t>
  </si>
  <si>
    <t>$8,777,000 or more</t>
  </si>
  <si>
    <t>Probate Costs in Decedents' Estates (rev to 1/2017)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</si>
</sst>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">
    <font>
      <sz val="10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6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 locked="0"/>
    </xf>
    <xf numFmtId="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85" zoomScaleNormal="85" workbookViewId="0" topLeftCell="A1">
      <selection activeCell="I15" sqref="I15"/>
    </sheetView>
  </sheetViews>
  <sheetFormatPr defaultColWidth="9.140625" defaultRowHeight="12.75"/>
  <cols>
    <col min="3" max="3" width="15.00390625" style="0" customWidth="1"/>
    <col min="4" max="4" width="13.28125" style="0" customWidth="1"/>
    <col min="5" max="5" width="13.57421875" style="0" customWidth="1"/>
  </cols>
  <sheetData>
    <row r="1" ht="12.75">
      <c r="A1" t="s">
        <v>34</v>
      </c>
    </row>
    <row r="2" ht="12.75">
      <c r="A2" s="6" t="s">
        <v>15</v>
      </c>
    </row>
    <row r="5" spans="1:5" ht="12.75">
      <c r="A5" t="s">
        <v>0</v>
      </c>
      <c r="E5" s="11"/>
    </row>
    <row r="6" spans="1:5" ht="12.75">
      <c r="A6" t="s">
        <v>24</v>
      </c>
      <c r="E6" s="11"/>
    </row>
    <row r="7" spans="1:5" ht="12.75">
      <c r="A7" t="s">
        <v>20</v>
      </c>
      <c r="E7" s="11"/>
    </row>
    <row r="8" spans="2:5" ht="12.75">
      <c r="B8" t="s">
        <v>30</v>
      </c>
      <c r="E8" s="12"/>
    </row>
    <row r="9" ht="12.75">
      <c r="E9" s="12"/>
    </row>
    <row r="10" spans="1:5" ht="12.75">
      <c r="A10" t="s">
        <v>1</v>
      </c>
      <c r="B10" t="s">
        <v>2</v>
      </c>
      <c r="E10" s="3">
        <f>MAX(E5:E7)</f>
        <v>0</v>
      </c>
    </row>
    <row r="11" ht="12.75">
      <c r="E11" s="12"/>
    </row>
    <row r="12" spans="1:5" ht="12.75">
      <c r="A12" t="s">
        <v>3</v>
      </c>
      <c r="B12" t="s">
        <v>4</v>
      </c>
      <c r="E12" s="16"/>
    </row>
    <row r="14" spans="4:5" ht="12.75">
      <c r="D14" s="4" t="s">
        <v>5</v>
      </c>
      <c r="E14" s="3">
        <f>E10+E12</f>
        <v>0</v>
      </c>
    </row>
    <row r="15" spans="1:3" ht="12.75">
      <c r="A15" t="s">
        <v>6</v>
      </c>
      <c r="C15" s="11"/>
    </row>
    <row r="16" spans="1:6" ht="12.75">
      <c r="A16" t="s">
        <v>7</v>
      </c>
      <c r="E16" s="17">
        <f>-C15/2</f>
        <v>0</v>
      </c>
      <c r="F16" s="1"/>
    </row>
    <row r="17" spans="1:5" ht="12.75">
      <c r="A17" t="s">
        <v>5</v>
      </c>
      <c r="E17" s="3">
        <f>E14+E16</f>
        <v>0</v>
      </c>
    </row>
    <row r="19" ht="12.75">
      <c r="A19" t="s">
        <v>21</v>
      </c>
    </row>
    <row r="20" spans="1:4" ht="12.75">
      <c r="A20" t="s">
        <v>22</v>
      </c>
      <c r="D20" s="11"/>
    </row>
    <row r="21" spans="1:5" ht="12.75">
      <c r="A21" t="s">
        <v>23</v>
      </c>
      <c r="E21" s="5">
        <f>0.001*D20</f>
        <v>0</v>
      </c>
    </row>
    <row r="22" ht="12.75">
      <c r="E22" s="2"/>
    </row>
    <row r="23" spans="1:5" ht="12.75">
      <c r="A23" s="13" t="s">
        <v>19</v>
      </c>
      <c r="B23" s="13"/>
      <c r="C23" s="13"/>
      <c r="D23" s="13"/>
      <c r="E23" s="14">
        <f>SUM(E29:E35)+E21</f>
        <v>25</v>
      </c>
    </row>
    <row r="24" ht="12.75">
      <c r="E24" s="2"/>
    </row>
    <row r="26" ht="12.75">
      <c r="A26" t="s">
        <v>14</v>
      </c>
    </row>
    <row r="27" ht="12.75">
      <c r="A27" t="s">
        <v>8</v>
      </c>
    </row>
    <row r="28" spans="4:5" ht="12.75">
      <c r="D28" t="s">
        <v>9</v>
      </c>
      <c r="E28" t="s">
        <v>10</v>
      </c>
    </row>
    <row r="29" spans="1:7" ht="12.75">
      <c r="A29" t="s">
        <v>11</v>
      </c>
      <c r="D29" s="1">
        <f>IF($E$17&gt;499.99,0,$E17)</f>
        <v>0</v>
      </c>
      <c r="E29" s="1">
        <f>IF($E$17&lt;500,25,0)</f>
        <v>25</v>
      </c>
      <c r="F29" s="10" t="s">
        <v>18</v>
      </c>
      <c r="G29" s="7" t="s">
        <v>27</v>
      </c>
    </row>
    <row r="30" spans="1:7" ht="12.75">
      <c r="A30" t="s">
        <v>31</v>
      </c>
      <c r="D30" s="1">
        <f>IF($E$17&lt;500,0,(IF($E$17&gt;999.99,0,$E$17)))</f>
        <v>0</v>
      </c>
      <c r="E30" s="2">
        <f>IF(D30=0,0,50)</f>
        <v>0</v>
      </c>
      <c r="F30" s="10" t="s">
        <v>18</v>
      </c>
      <c r="G30" s="7" t="s">
        <v>28</v>
      </c>
    </row>
    <row r="31" spans="1:7" ht="12.75">
      <c r="A31" t="s">
        <v>12</v>
      </c>
      <c r="D31" s="1">
        <f>IF($E$17&lt;1000,0,(IF($E$17&gt;9999.99,0,$E$17)))</f>
        <v>0</v>
      </c>
      <c r="E31" s="2">
        <f>IF(D31=0,0,(50+(1%*(D31-1000))))</f>
        <v>0</v>
      </c>
      <c r="F31" s="10" t="s">
        <v>18</v>
      </c>
      <c r="G31" s="8" t="s">
        <v>29</v>
      </c>
    </row>
    <row r="32" spans="1:7" ht="12.75">
      <c r="A32" t="s">
        <v>13</v>
      </c>
      <c r="D32" s="1">
        <f>IF($E$17&lt;10000,0,(IF($E$17&gt;499999.99,0,$E$17)))</f>
        <v>0</v>
      </c>
      <c r="E32" s="2">
        <f>IF(D32=0,0,(150+(0.35%*(D32-10000))))</f>
        <v>0</v>
      </c>
      <c r="F32" s="10" t="s">
        <v>18</v>
      </c>
      <c r="G32" s="8" t="s">
        <v>16</v>
      </c>
    </row>
    <row r="33" spans="1:7" ht="12.75">
      <c r="A33" t="s">
        <v>25</v>
      </c>
      <c r="D33" s="1">
        <f>IF($E$17&lt;500000,0,(IF($E$17&gt;1999999.99,0,$E$17)))</f>
        <v>0</v>
      </c>
      <c r="E33" s="2">
        <f>IF(D33=0,0,(1865+(0.25%*(D33-500000))))</f>
        <v>0</v>
      </c>
      <c r="F33" s="10" t="s">
        <v>18</v>
      </c>
      <c r="G33" s="8" t="s">
        <v>17</v>
      </c>
    </row>
    <row r="34" spans="1:7" ht="12.75">
      <c r="A34" t="s">
        <v>32</v>
      </c>
      <c r="D34" s="1">
        <f>IF($E$17&lt;2000000,0,(IF($E$17&gt;8777000,0,$E$17)))</f>
        <v>0</v>
      </c>
      <c r="E34" s="2">
        <f>IF(D34=0,0,5615+(0.5%*(E17-2000000)))</f>
        <v>0</v>
      </c>
      <c r="F34" s="10" t="s">
        <v>18</v>
      </c>
      <c r="G34" s="9" t="s">
        <v>26</v>
      </c>
    </row>
    <row r="35" spans="1:7" ht="12.75">
      <c r="A35" t="s">
        <v>33</v>
      </c>
      <c r="D35" s="1">
        <f>IF($E$17&lt;8777000,0,$E$17)</f>
        <v>0</v>
      </c>
      <c r="E35" s="2">
        <f>IF(D35=0,0,40000)</f>
        <v>0</v>
      </c>
      <c r="F35" s="10" t="s">
        <v>18</v>
      </c>
      <c r="G35" s="15">
        <v>40000</v>
      </c>
    </row>
  </sheetData>
  <sheetProtection password="9C0D" sheet="1" objects="1" scenarios="1"/>
  <printOptions/>
  <pageMargins left="0.62" right="0.3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Tyler Cooper &amp; Alcorn,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</dc:creator>
  <cp:keywords/>
  <dc:description/>
  <cp:lastModifiedBy>Lisa Davis</cp:lastModifiedBy>
  <cp:lastPrinted>2010-10-28T03:08:51Z</cp:lastPrinted>
  <dcterms:created xsi:type="dcterms:W3CDTF">2000-09-30T15:46:21Z</dcterms:created>
  <dcterms:modified xsi:type="dcterms:W3CDTF">2017-01-16T15:01:25Z</dcterms:modified>
  <cp:category/>
  <cp:version/>
  <cp:contentType/>
  <cp:contentStatus/>
</cp:coreProperties>
</file>